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4892A90C-C849-4454-81C5-0C774D16B15E}"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26" i="11" l="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E19" i="11"/>
  <c r="G26" i="11" l="1"/>
  <c r="G23" i="11" l="1"/>
  <c r="G22" i="11"/>
  <c r="G12" i="11"/>
  <c r="G22" i="1" l="1"/>
  <c r="G26" i="1"/>
  <c r="F12" i="12" l="1"/>
  <c r="E12" i="12" l="1"/>
  <c r="G38" i="11"/>
  <c r="G29" i="1"/>
  <c r="G35" i="1"/>
  <c r="G13" i="1"/>
  <c r="G14" i="1"/>
  <c r="G11" i="1"/>
  <c r="G31" i="1"/>
  <c r="G33" i="1"/>
  <c r="G25" i="1"/>
  <c r="G32" i="1"/>
  <c r="G39" i="1"/>
  <c r="G20" i="1"/>
  <c r="G16" i="1"/>
  <c r="G21" i="1"/>
  <c r="G27" i="1"/>
  <c r="G19" i="1"/>
  <c r="G30" i="1"/>
  <c r="G23" i="1"/>
  <c r="G38" i="1"/>
  <c r="G34" i="1"/>
  <c r="G15" i="1"/>
  <c r="G18" i="1"/>
  <c r="G17" i="1"/>
  <c r="G37" i="1"/>
  <c r="G36" i="1"/>
  <c r="G28" i="1"/>
  <c r="G12" i="1"/>
  <c r="G24" i="1"/>
  <c r="G16" i="11"/>
  <c r="G29" i="11"/>
  <c r="G17" i="11"/>
  <c r="G27" i="11"/>
  <c r="G28" i="11"/>
  <c r="G21" i="11"/>
  <c r="G24" i="11"/>
  <c r="G18" i="11"/>
  <c r="G15" i="11"/>
  <c r="G13" i="11"/>
  <c r="G37" i="11"/>
  <c r="G33" i="11"/>
  <c r="G35" i="11"/>
  <c r="G32" i="11"/>
  <c r="G31" i="11"/>
  <c r="G14" i="11"/>
  <c r="G20" i="11"/>
  <c r="G30" i="11"/>
  <c r="G36" i="11"/>
  <c r="G25" i="11"/>
  <c r="G11" i="11"/>
  <c r="G19" i="11"/>
  <c r="G34" i="11"/>
  <c r="G39" i="11"/>
  <c r="F38" i="11" l="1"/>
  <c r="E38" i="11"/>
</calcChain>
</file>

<file path=xl/sharedStrings.xml><?xml version="1.0" encoding="utf-8"?>
<sst xmlns="http://schemas.openxmlformats.org/spreadsheetml/2006/main" count="159" uniqueCount="79">
  <si>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</si>
  <si>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</si>
  <si>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</si>
  <si>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</si>
  <si>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</si>
  <si>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</si>
  <si>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</si>
  <si>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</si>
  <si>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</si>
  <si>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</si>
  <si>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</si>
  <si>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</si>
  <si>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</si>
  <si>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</si>
  <si>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</si>
  <si>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</si>
  <si>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</si>
  <si>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</si>
  <si>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</si>
  <si>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</si>
  <si>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</si>
  <si>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</si>
  <si>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</si>
  <si>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</si>
  <si>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</si>
  <si>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</si>
  <si>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</si>
  <si>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</si>
  <si>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</si>
  <si>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</si>
  <si>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</si>
  <si>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</si>
  <si>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</si>
  <si>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</si>
  <si>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</si>
  <si>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</si>
  <si>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</si>
  <si>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</si>
  <si>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</si>
  <si>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</si>
  <si>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</si>
  <si>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</si>
  <si>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</si>
  <si>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</si>
  <si>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</si>
  <si>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</si>
  <si>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</si>
  <si>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</si>
  <si>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</si>
  <si>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</si>
  <si>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</si>
  <si>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</si>
  <si>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</si>
  <si>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</si>
  <si>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</si>
  <si>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</si>
  <si>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</si>
  <si>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</si>
  <si>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</si>
  <si>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</si>
  <si>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</si>
  <si>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</si>
  <si>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</si>
  <si>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</si>
  <si>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</si>
  <si>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</si>
  <si>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</si>
  <si>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</si>
  <si>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</si>
  <si>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</si>
  <si>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</si>
  <si>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</si>
  <si>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</si>
  <si>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</si>
  <si>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</si>
  <si>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19/02/2026</t>
    </r>
  </si>
  <si>
    <t/>
  </si>
  <si>
    <t>c</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</si>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</sst>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27802</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46068</v>
      </c>
      <c r="F7" s="144"/>
      <c r="G7" s="145"/>
      <c r="H7" s="77"/>
      <c r="I7" s="126">
        <f>D7</f>
        <v>46068</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46061</v>
      </c>
      <c r="K10" s="112">
        <f>D7-364</f>
        <v>45704</v>
      </c>
      <c r="L10" s="15"/>
      <c r="M10" s="95"/>
      <c r="N10" s="15"/>
      <c r="O10" s="15"/>
      <c r="S10" s="105"/>
      <c r="T10" s="106"/>
      <c r="U10" s="106"/>
      <c r="Y10" s="16"/>
    </row>
    <row r="11" spans="1:15421" s="17" customFormat="1" ht="15" customHeight="1" x14ac:dyDescent="0.35">
      <c r="B11" s="18" t="s">
        <v>23</v>
      </c>
      <c r="C11" s="43">
        <v>2</v>
      </c>
      <c r="D11" s="19">
        <v>138.91</v>
      </c>
      <c r="E11" s="127">
        <f t="shared" ref="E11:E27" si="0">IFERROR(IF(D11="na","na",IF(D11="","",IF(J11="","",D11/J11*100-100))),"na")</f>
        <v>-0.20116387671528457</v>
      </c>
      <c r="F11" s="127">
        <f t="shared" ref="F11:F39" si="1">IF(D11="na","na",IF(ISERROR(IF(D11="","",IF(K11="","",D11/K11*100-100))),0,IF(D11="","",IF(K11="","",D11/K11*100-100))))</f>
        <v>-18.013338841999655</v>
      </c>
      <c r="G11" s="19">
        <f t="shared" ref="G11:G19" si="2">IF(D11="na","na",D11*$D$41)</f>
        <v>120.88543528571428</v>
      </c>
      <c r="H11" s="128"/>
      <c r="I11" s="129"/>
      <c r="J11" s="19">
        <v>139.19</v>
      </c>
      <c r="K11" s="19">
        <v>169.43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219</v>
      </c>
      <c r="E12" s="130">
        <f t="shared" si="0"/>
        <v>6.8540095956137748E-2</v>
      </c>
      <c r="F12" s="130">
        <f t="shared" si="1"/>
        <v>-14.181489299920813</v>
      </c>
      <c r="G12" s="23">
        <f>IF(D12="na","na",D12*$D$41)</f>
        <v>190.58318571428569</v>
      </c>
      <c r="H12" s="128"/>
      <c r="I12" s="131"/>
      <c r="J12" s="23">
        <v>218.85</v>
      </c>
      <c r="K12" s="23">
        <v>255.18970000000002</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147.06890000000001</v>
      </c>
      <c r="E13" s="127">
        <f t="shared" si="0"/>
        <v>-0.6521461580187804</v>
      </c>
      <c r="F13" s="127">
        <f t="shared" si="1"/>
        <v>-17.400827738971842</v>
      </c>
      <c r="G13" s="19">
        <f t="shared" si="2"/>
        <v>127.98565973285714</v>
      </c>
      <c r="H13" s="128"/>
      <c r="I13" s="129"/>
      <c r="J13" s="19">
        <v>148.0343</v>
      </c>
      <c r="K13" s="19">
        <v>178.0513</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148.72630000000001</v>
      </c>
      <c r="E14" s="130">
        <f t="shared" si="0"/>
        <v>-0.65952548096801422</v>
      </c>
      <c r="F14" s="130">
        <f t="shared" si="1"/>
        <v>-9.3694889391828724</v>
      </c>
      <c r="G14" s="23">
        <f t="shared" si="2"/>
        <v>129.42800024428573</v>
      </c>
      <c r="H14" s="128"/>
      <c r="I14" s="131"/>
      <c r="J14" s="23">
        <v>149.71370000000002</v>
      </c>
      <c r="K14" s="23">
        <v>164.1018</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154.25</v>
      </c>
      <c r="E15" s="127">
        <f t="shared" si="0"/>
        <v>0.17534744772049748</v>
      </c>
      <c r="F15" s="127">
        <f t="shared" si="1"/>
        <v>-14.552404165743411</v>
      </c>
      <c r="G15" s="19">
        <f t="shared" si="2"/>
        <v>134.23496071428571</v>
      </c>
      <c r="H15" s="128"/>
      <c r="I15" s="129"/>
      <c r="J15" s="19">
        <v>153.97999999999999</v>
      </c>
      <c r="K15" s="19">
        <v>180.52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154.83000000000001</v>
      </c>
      <c r="E16" s="130">
        <f t="shared" si="0"/>
        <v>-0.50125313283207618</v>
      </c>
      <c r="F16" s="130">
        <f t="shared" si="1"/>
        <v>-12.619222303741736</v>
      </c>
      <c r="G16" s="23">
        <f t="shared" si="2"/>
        <v>134.73970157142858</v>
      </c>
      <c r="H16" s="128"/>
      <c r="I16" s="131"/>
      <c r="J16" s="23">
        <v>155.61000000000001</v>
      </c>
      <c r="K16" s="23">
        <v>177.19</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76</v>
      </c>
      <c r="K17" s="19">
        <v>210.08</v>
      </c>
      <c r="L17" s="37"/>
      <c r="M17" s="96">
        <v>10</v>
      </c>
      <c r="N17" s="37"/>
      <c r="O17" s="6"/>
      <c r="P17" s="38"/>
      <c r="Q17" s="38"/>
      <c r="R17" s="38"/>
      <c r="S17" s="107">
        <v>44374</v>
      </c>
    </row>
    <row r="18" spans="2:19" s="17" customFormat="1" ht="15" customHeight="1" x14ac:dyDescent="0.35">
      <c r="B18" s="22" t="s">
        <v>1</v>
      </c>
      <c r="C18" s="44">
        <v>9</v>
      </c>
      <c r="D18" s="23">
        <v>129.26</v>
      </c>
      <c r="E18" s="130">
        <f t="shared" si="0"/>
        <v>0.53667262969587171</v>
      </c>
      <c r="F18" s="130">
        <f t="shared" si="1"/>
        <v>-33.060590367685137</v>
      </c>
      <c r="G18" s="23">
        <f t="shared" si="2"/>
        <v>112.4875917142857</v>
      </c>
      <c r="H18" s="128"/>
      <c r="I18" s="131"/>
      <c r="J18" s="23">
        <v>128.57</v>
      </c>
      <c r="K18" s="23">
        <v>193.1</v>
      </c>
      <c r="L18" s="39"/>
      <c r="M18" s="97">
        <v>11</v>
      </c>
      <c r="N18" s="39"/>
      <c r="O18" s="6"/>
      <c r="P18" s="38"/>
      <c r="Q18" s="38"/>
      <c r="R18" s="38"/>
      <c r="S18" s="107">
        <v>44367</v>
      </c>
    </row>
    <row r="19" spans="2:19" s="17" customFormat="1" ht="15" customHeight="1" x14ac:dyDescent="0.35">
      <c r="B19" s="18" t="s">
        <v>25</v>
      </c>
      <c r="C19" s="43">
        <v>10</v>
      </c>
      <c r="D19" s="19">
        <v>157</v>
      </c>
      <c r="E19" s="127">
        <f t="shared" si="0"/>
        <v>-0.63291139240506311</v>
      </c>
      <c r="F19" s="127">
        <f t="shared" si="1"/>
        <v>-15.13513513513513</v>
      </c>
      <c r="G19" s="19">
        <f t="shared" si="2"/>
        <v>136.62812857142856</v>
      </c>
      <c r="H19" s="128"/>
      <c r="I19" s="129"/>
      <c r="J19" s="19">
        <v>158</v>
      </c>
      <c r="K19" s="19">
        <v>185</v>
      </c>
      <c r="L19" s="37"/>
      <c r="M19" s="96">
        <v>12</v>
      </c>
      <c r="N19" s="37"/>
      <c r="O19" s="6"/>
      <c r="P19" s="38"/>
      <c r="Q19" s="38"/>
      <c r="R19" s="38"/>
      <c r="S19" s="107">
        <v>44360</v>
      </c>
    </row>
    <row r="20" spans="2:19" s="17" customFormat="1" ht="15" customHeight="1" x14ac:dyDescent="0.35">
      <c r="B20" s="22" t="s">
        <v>17</v>
      </c>
      <c r="C20" s="44">
        <v>11</v>
      </c>
      <c r="D20" s="23">
        <v>133.67000000000002</v>
      </c>
      <c r="E20" s="130">
        <f t="shared" si="0"/>
        <v>-0.25371240952165408</v>
      </c>
      <c r="F20" s="130">
        <f t="shared" si="1"/>
        <v>-18.084324059320991</v>
      </c>
      <c r="G20" s="23">
        <f>IF(D20="na","na",D20*$D$41)</f>
        <v>116.32536271428572</v>
      </c>
      <c r="H20" s="128"/>
      <c r="I20" s="131"/>
      <c r="J20" s="23">
        <v>134.01</v>
      </c>
      <c r="K20" s="23">
        <v>163.18</v>
      </c>
      <c r="L20" s="39"/>
      <c r="M20" s="97">
        <v>13</v>
      </c>
      <c r="N20" s="39"/>
      <c r="O20" s="6"/>
      <c r="P20" s="38"/>
      <c r="Q20" s="38"/>
      <c r="R20" s="38"/>
      <c r="S20" s="107">
        <v>44353</v>
      </c>
    </row>
    <row r="21" spans="2:19" s="17" customFormat="1" ht="15" customHeight="1" x14ac:dyDescent="0.35">
      <c r="B21" s="18" t="s">
        <v>2</v>
      </c>
      <c r="C21" s="43">
        <v>12</v>
      </c>
      <c r="D21" s="19">
        <v>169.09</v>
      </c>
      <c r="E21" s="127">
        <f t="shared" si="0"/>
        <v>-0.25365738555922235</v>
      </c>
      <c r="F21" s="127">
        <f t="shared" si="1"/>
        <v>-15.119722905476635</v>
      </c>
      <c r="G21" s="19">
        <f>IF(D21="na","na",D21*$D$41)</f>
        <v>147.1493647142857</v>
      </c>
      <c r="H21" s="128"/>
      <c r="I21" s="129"/>
      <c r="J21" s="19">
        <v>169.52</v>
      </c>
      <c r="K21" s="19">
        <v>199.21</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v>169.04</v>
      </c>
      <c r="E23" s="127">
        <f t="shared" si="0"/>
        <v>-0.18305284912902664</v>
      </c>
      <c r="F23" s="127">
        <f t="shared" si="1"/>
        <v>-7.3143985086084058</v>
      </c>
      <c r="G23" s="19">
        <f t="shared" si="3"/>
        <v>147.10585257142856</v>
      </c>
      <c r="H23" s="128"/>
      <c r="I23" s="129"/>
      <c r="J23" s="19">
        <v>169.35</v>
      </c>
      <c r="K23" s="19">
        <v>182.38</v>
      </c>
      <c r="L23" s="37"/>
      <c r="M23" s="96">
        <v>16</v>
      </c>
      <c r="N23" s="37"/>
      <c r="O23" s="6"/>
      <c r="P23" s="38"/>
      <c r="Q23" s="38"/>
      <c r="R23" s="38"/>
      <c r="S23" s="107">
        <v>44332</v>
      </c>
    </row>
    <row r="24" spans="2:19" s="17" customFormat="1" ht="15" customHeight="1" x14ac:dyDescent="0.35">
      <c r="B24" s="22" t="s">
        <v>20</v>
      </c>
      <c r="C24" s="44">
        <v>15</v>
      </c>
      <c r="D24" s="23">
        <v>161.30000000000001</v>
      </c>
      <c r="E24" s="130">
        <f t="shared" si="0"/>
        <v>-0.71402191308629881</v>
      </c>
      <c r="F24" s="130">
        <f t="shared" si="1"/>
        <v>-14.329721691098356</v>
      </c>
      <c r="G24" s="23">
        <f t="shared" si="3"/>
        <v>140.37017285714285</v>
      </c>
      <c r="H24" s="128"/>
      <c r="I24" s="131"/>
      <c r="J24" s="23">
        <v>162.46</v>
      </c>
      <c r="K24" s="23">
        <v>188.28</v>
      </c>
      <c r="L24" s="39"/>
      <c r="M24" s="97">
        <v>17</v>
      </c>
      <c r="N24" s="39"/>
      <c r="O24" s="6"/>
      <c r="P24" s="38"/>
      <c r="Q24" s="38"/>
      <c r="R24" s="38"/>
      <c r="S24" s="107">
        <v>44325</v>
      </c>
    </row>
    <row r="25" spans="2:19" s="17" customFormat="1" ht="15" customHeight="1" x14ac:dyDescent="0.35">
      <c r="B25" s="18" t="s">
        <v>18</v>
      </c>
      <c r="C25" s="43">
        <v>16</v>
      </c>
      <c r="D25" s="19">
        <v>157.77000000000001</v>
      </c>
      <c r="E25" s="127">
        <f t="shared" si="0"/>
        <v>0.3051687964905625</v>
      </c>
      <c r="F25" s="127">
        <f t="shared" si="1"/>
        <v>-13.083957690612607</v>
      </c>
      <c r="G25" s="19">
        <f t="shared" si="3"/>
        <v>137.29821557142859</v>
      </c>
      <c r="H25" s="128"/>
      <c r="I25" s="129"/>
      <c r="J25" s="19">
        <v>157.29</v>
      </c>
      <c r="K25" s="19">
        <v>181.52</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141.16</v>
      </c>
      <c r="E27" s="127">
        <f t="shared" si="0"/>
        <v>0.811073506527066</v>
      </c>
      <c r="F27" s="127">
        <f t="shared" si="1"/>
        <v>-19.851148889152597</v>
      </c>
      <c r="G27" s="19">
        <f t="shared" si="3"/>
        <v>122.8434817142857</v>
      </c>
      <c r="H27" s="128"/>
      <c r="I27" s="129"/>
      <c r="J27" s="19">
        <v>140.02430000000001</v>
      </c>
      <c r="K27" s="19">
        <v>176.1223</v>
      </c>
      <c r="L27" s="37"/>
      <c r="M27" s="96">
        <v>20</v>
      </c>
      <c r="N27" s="37"/>
      <c r="O27" s="6"/>
      <c r="P27" s="38"/>
      <c r="Q27" s="38"/>
      <c r="R27" s="38"/>
      <c r="S27" s="107">
        <v>44304</v>
      </c>
    </row>
    <row r="28" spans="2:19" s="17" customFormat="1" ht="15" customHeight="1" x14ac:dyDescent="0.35">
      <c r="B28" s="22" t="s">
        <v>41</v>
      </c>
      <c r="C28" s="44">
        <v>19</v>
      </c>
      <c r="D28" s="23" t="s">
        <v>68</v>
      </c>
      <c r="E28" s="130" t="str">
        <f>IFERROR(IF(D28="na","na",IF(D28="","",IF(J28="","",D28/J28*100-100))),"na")</f>
        <v>na</v>
      </c>
      <c r="F28" s="130" t="str">
        <f t="shared" si="1"/>
        <v>na</v>
      </c>
      <c r="G28" s="23" t="str">
        <f t="shared" si="3"/>
        <v>na</v>
      </c>
      <c r="H28" s="128"/>
      <c r="I28" s="131"/>
      <c r="J28" s="23">
        <v>245.95000000000002</v>
      </c>
      <c r="K28" s="23">
        <v>239.41</v>
      </c>
      <c r="L28" s="39"/>
      <c r="M28" s="97">
        <v>21</v>
      </c>
      <c r="N28" s="39"/>
      <c r="O28" s="6"/>
      <c r="P28" s="38"/>
      <c r="Q28" s="38"/>
      <c r="R28" s="38"/>
      <c r="S28" s="107">
        <v>44297</v>
      </c>
    </row>
    <row r="29" spans="2:19" s="17" customFormat="1" ht="15" customHeight="1" x14ac:dyDescent="0.35">
      <c r="B29" s="18" t="s">
        <v>4</v>
      </c>
      <c r="C29" s="43">
        <v>20</v>
      </c>
      <c r="D29" s="19">
        <v>110.23</v>
      </c>
      <c r="E29" s="127">
        <f t="shared" ref="E29:E38" si="4">IFERROR(IF(D29="na","na",IF(D29="","",IF(J29="","",D29/J29*100-100))),"na")</f>
        <v>-1.8140589569156873E-2</v>
      </c>
      <c r="F29" s="127">
        <f t="shared" si="1"/>
        <v>-24.931898665213836</v>
      </c>
      <c r="G29" s="19">
        <f t="shared" ref="G29:G34" si="5">IF(D29="na","na",D29*$D$41)</f>
        <v>95.92687014285714</v>
      </c>
      <c r="H29" s="128"/>
      <c r="I29" s="129"/>
      <c r="J29" s="19">
        <v>110.25</v>
      </c>
      <c r="K29" s="19">
        <v>146.84</v>
      </c>
      <c r="L29" s="37"/>
      <c r="M29" s="96">
        <v>22</v>
      </c>
      <c r="N29" s="37"/>
      <c r="O29" s="6"/>
      <c r="P29" s="38"/>
      <c r="Q29" s="38"/>
      <c r="R29" s="38"/>
      <c r="S29" s="107">
        <v>44290</v>
      </c>
    </row>
    <row r="30" spans="2:19" s="17" customFormat="1" ht="15" customHeight="1" x14ac:dyDescent="0.35">
      <c r="B30" s="22" t="s">
        <v>11</v>
      </c>
      <c r="C30" s="44">
        <v>21</v>
      </c>
      <c r="D30" s="23">
        <v>161.49</v>
      </c>
      <c r="E30" s="130">
        <f t="shared" si="4"/>
        <v>8.6767895878537615E-2</v>
      </c>
      <c r="F30" s="130">
        <f t="shared" si="1"/>
        <v>-16.017473607571887</v>
      </c>
      <c r="G30" s="23">
        <f t="shared" si="5"/>
        <v>140.53551899999999</v>
      </c>
      <c r="H30" s="128"/>
      <c r="I30" s="131"/>
      <c r="J30" s="23">
        <v>161.35</v>
      </c>
      <c r="K30" s="23">
        <v>192.29</v>
      </c>
      <c r="L30" s="39"/>
      <c r="M30" s="97">
        <v>23</v>
      </c>
      <c r="N30" s="39"/>
      <c r="O30" s="6"/>
      <c r="P30" s="38"/>
      <c r="Q30" s="38"/>
      <c r="R30" s="38"/>
      <c r="S30" s="107">
        <v>44283</v>
      </c>
    </row>
    <row r="31" spans="2:19" s="17" customFormat="1" ht="15" customHeight="1" x14ac:dyDescent="0.35">
      <c r="B31" s="18" t="s">
        <v>12</v>
      </c>
      <c r="C31" s="43">
        <v>22</v>
      </c>
      <c r="D31" s="19">
        <v>153.16840000000002</v>
      </c>
      <c r="E31" s="127">
        <f t="shared" si="4"/>
        <v>2.9604548940841369</v>
      </c>
      <c r="F31" s="127">
        <f t="shared" si="1"/>
        <v>-14.703106126883569</v>
      </c>
      <c r="G31" s="19">
        <f t="shared" si="5"/>
        <v>133.29370604000002</v>
      </c>
      <c r="H31" s="128"/>
      <c r="I31" s="129"/>
      <c r="J31" s="19">
        <v>148.76430000000002</v>
      </c>
      <c r="K31" s="19">
        <v>179.57089999999999</v>
      </c>
      <c r="L31" s="37"/>
      <c r="M31" s="96">
        <v>24</v>
      </c>
      <c r="N31" s="37"/>
      <c r="O31" s="6"/>
      <c r="P31" s="38"/>
      <c r="Q31" s="38"/>
      <c r="R31" s="38"/>
      <c r="S31" s="107">
        <v>44276</v>
      </c>
    </row>
    <row r="32" spans="2:19" s="17" customFormat="1" ht="15" customHeight="1" x14ac:dyDescent="0.35">
      <c r="B32" s="22" t="s">
        <v>8</v>
      </c>
      <c r="C32" s="44">
        <v>23</v>
      </c>
      <c r="D32" s="23">
        <v>139.88</v>
      </c>
      <c r="E32" s="130" t="s">
        <v>78</v>
      </c>
      <c r="F32" s="130">
        <f t="shared" si="1"/>
        <v>-33.377786244999058</v>
      </c>
      <c r="G32" s="23">
        <f t="shared" si="5"/>
        <v>121.72957085714285</v>
      </c>
      <c r="H32" s="128"/>
      <c r="I32" s="131"/>
      <c r="J32" s="23">
        <v>139.88</v>
      </c>
      <c r="K32" s="23">
        <v>209.96</v>
      </c>
      <c r="L32" s="39"/>
      <c r="M32" s="97">
        <v>25</v>
      </c>
      <c r="N32" s="39"/>
      <c r="O32" s="6"/>
      <c r="P32" s="38"/>
      <c r="Q32" s="38"/>
      <c r="R32" s="38"/>
      <c r="S32" s="107">
        <v>44269</v>
      </c>
    </row>
    <row r="33" spans="2:21" s="17" customFormat="1" ht="15" customHeight="1" x14ac:dyDescent="0.35">
      <c r="B33" s="18" t="s">
        <v>15</v>
      </c>
      <c r="C33" s="43">
        <v>24</v>
      </c>
      <c r="D33" s="19">
        <v>120.83640000000001</v>
      </c>
      <c r="E33" s="127">
        <f t="shared" si="4"/>
        <v>-1.9990073089312972</v>
      </c>
      <c r="F33" s="127">
        <f t="shared" si="1"/>
        <v>-25.492783362765508</v>
      </c>
      <c r="G33" s="19">
        <f t="shared" si="5"/>
        <v>105.15701398285715</v>
      </c>
      <c r="H33" s="128"/>
      <c r="I33" s="129"/>
      <c r="J33" s="19">
        <v>123.30120000000001</v>
      </c>
      <c r="K33" s="19">
        <v>162.1808</v>
      </c>
      <c r="L33" s="37"/>
      <c r="M33" s="96">
        <v>26</v>
      </c>
      <c r="N33" s="37"/>
      <c r="O33" s="6"/>
      <c r="P33" s="38"/>
      <c r="Q33" s="38"/>
      <c r="R33" s="38"/>
      <c r="S33" s="107">
        <v>44262</v>
      </c>
      <c r="T33" s="108"/>
      <c r="U33" s="108"/>
    </row>
    <row r="34" spans="2:21" s="17" customFormat="1" ht="15" customHeight="1" x14ac:dyDescent="0.35">
      <c r="B34" s="22" t="s">
        <v>9</v>
      </c>
      <c r="C34" s="44">
        <v>25</v>
      </c>
      <c r="D34" s="23">
        <v>153.83000000000001</v>
      </c>
      <c r="E34" s="130">
        <f t="shared" si="4"/>
        <v>0.68067281890178322</v>
      </c>
      <c r="F34" s="130">
        <f t="shared" si="1"/>
        <v>-17.415579535083481</v>
      </c>
      <c r="G34" s="23">
        <f t="shared" si="5"/>
        <v>133.86945871428571</v>
      </c>
      <c r="H34" s="128"/>
      <c r="I34" s="131"/>
      <c r="J34" s="23">
        <v>152.79</v>
      </c>
      <c r="K34" s="23">
        <v>186.27</v>
      </c>
      <c r="L34" s="39"/>
      <c r="M34" s="97">
        <v>27</v>
      </c>
      <c r="N34" s="39"/>
      <c r="O34" s="6"/>
      <c r="P34" s="38"/>
      <c r="Q34" s="38"/>
      <c r="R34" s="38"/>
      <c r="S34" s="107">
        <v>44255</v>
      </c>
      <c r="T34" s="108"/>
      <c r="U34" s="108"/>
    </row>
    <row r="35" spans="2:21" s="17" customFormat="1" ht="15" customHeight="1" x14ac:dyDescent="0.35">
      <c r="B35" s="18" t="s">
        <v>19</v>
      </c>
      <c r="C35" s="43">
        <v>26</v>
      </c>
      <c r="D35" s="19">
        <v>162.79</v>
      </c>
      <c r="E35" s="127">
        <f t="shared" si="4"/>
        <v>1.3005600497821774</v>
      </c>
      <c r="F35" s="127">
        <f t="shared" si="1"/>
        <v>-14.026934248745718</v>
      </c>
      <c r="G35" s="19">
        <f t="shared" ref="G35" si="6">IF(D35="na","na",D35*$D$41)</f>
        <v>141.6668347142857</v>
      </c>
      <c r="H35" s="128"/>
      <c r="I35" s="129"/>
      <c r="J35" s="19">
        <v>160.70000000000002</v>
      </c>
      <c r="K35" s="19">
        <v>189.35</v>
      </c>
      <c r="L35" s="37"/>
      <c r="M35" s="96"/>
      <c r="N35" s="37"/>
      <c r="O35" s="6"/>
      <c r="P35" s="38"/>
      <c r="Q35" s="38"/>
      <c r="R35" s="38"/>
      <c r="S35" s="107">
        <v>44248</v>
      </c>
      <c r="T35" s="108"/>
      <c r="U35" s="108"/>
    </row>
    <row r="36" spans="2:21" s="17" customFormat="1" ht="15" customHeight="1" x14ac:dyDescent="0.35">
      <c r="B36" s="22" t="s">
        <v>21</v>
      </c>
      <c r="C36" s="44">
        <v>27</v>
      </c>
      <c r="D36" s="23">
        <v>200.06</v>
      </c>
      <c r="E36" s="130">
        <f t="shared" si="4"/>
        <v>-0.37844836171694851</v>
      </c>
      <c r="F36" s="130">
        <f t="shared" si="1"/>
        <v>-4.2271051749724791</v>
      </c>
      <c r="G36" s="23">
        <f>IF(D36="na","na",D36*$D$41)</f>
        <v>174.100786</v>
      </c>
      <c r="H36" s="128"/>
      <c r="I36" s="131"/>
      <c r="J36" s="23">
        <v>200.82</v>
      </c>
      <c r="K36" s="23">
        <v>208.89000000000001</v>
      </c>
      <c r="L36" s="39"/>
      <c r="M36" s="97"/>
      <c r="N36" s="39"/>
      <c r="O36" s="6"/>
      <c r="P36" s="38"/>
      <c r="Q36" s="38"/>
      <c r="R36" s="38"/>
      <c r="S36" s="107">
        <v>44241</v>
      </c>
      <c r="T36" s="108"/>
      <c r="U36" s="108"/>
    </row>
    <row r="37" spans="2:21" s="17" customFormat="1" ht="15" customHeight="1" x14ac:dyDescent="0.35">
      <c r="B37" s="18" t="s">
        <v>13</v>
      </c>
      <c r="C37" s="43">
        <v>28</v>
      </c>
      <c r="D37" s="19">
        <v>264.66880000000003</v>
      </c>
      <c r="E37" s="127">
        <f t="shared" si="4"/>
        <v>-1.0042501749554873</v>
      </c>
      <c r="F37" s="127">
        <f t="shared" si="1"/>
        <v>7.8578423361983454</v>
      </c>
      <c r="G37" s="19">
        <f>IF(D37="na","na",D37*$D$41)</f>
        <v>230.32613270857144</v>
      </c>
      <c r="H37" s="128"/>
      <c r="I37" s="129"/>
      <c r="J37" s="19">
        <v>267.3537</v>
      </c>
      <c r="K37" s="19">
        <v>245.38670000000002</v>
      </c>
      <c r="L37" s="37"/>
      <c r="M37" s="96"/>
      <c r="N37" s="90"/>
      <c r="O37" s="6"/>
      <c r="P37" s="38"/>
      <c r="Q37" s="38"/>
      <c r="R37" s="38"/>
      <c r="S37" s="107">
        <v>44234</v>
      </c>
      <c r="T37" s="108"/>
      <c r="U37" s="108"/>
    </row>
    <row r="38" spans="2:21" s="17" customFormat="1" ht="15" customHeight="1" x14ac:dyDescent="0.35">
      <c r="B38" s="22" t="s">
        <v>14</v>
      </c>
      <c r="C38" s="44">
        <v>29</v>
      </c>
      <c r="D38" s="23">
        <v>215.61797199468128</v>
      </c>
      <c r="E38" s="130">
        <f t="shared" si="4"/>
        <v>-1.3484460650599175</v>
      </c>
      <c r="F38" s="130">
        <f t="shared" si="1"/>
        <v>-10.770918766268508</v>
      </c>
      <c r="G38" s="23">
        <f>IF(D38="na","na",D38*$D$41)</f>
        <v>187.64</v>
      </c>
      <c r="H38" s="128"/>
      <c r="I38" s="131"/>
      <c r="J38" s="23">
        <v>218.56520591341078</v>
      </c>
      <c r="K38" s="23">
        <v>241.64540194006918</v>
      </c>
      <c r="L38" s="39"/>
      <c r="M38" s="97"/>
      <c r="N38" s="39"/>
      <c r="O38" s="88"/>
      <c r="P38" s="38"/>
      <c r="Q38" s="38"/>
      <c r="R38" s="38"/>
      <c r="S38" s="107">
        <v>44227</v>
      </c>
      <c r="T38" s="108"/>
      <c r="U38" s="109" t="e">
        <v>#N/A</v>
      </c>
    </row>
    <row r="39" spans="2:21" s="17" customFormat="1" ht="15" customHeight="1" x14ac:dyDescent="0.35">
      <c r="B39" s="61" t="s">
        <v>50</v>
      </c>
      <c r="C39" s="62">
        <v>31</v>
      </c>
      <c r="D39" s="132">
        <v>148.18942987521919</v>
      </c>
      <c r="E39" s="133">
        <f t="shared" ref="E39" si="7">IF(D39="na","na",IF(D39="","",IF(J39="","",D39/J39*100-100)))</f>
        <v>0.28670447365040275</v>
      </c>
      <c r="F39" s="133">
        <f t="shared" si="1"/>
        <v>-17.909701345619396</v>
      </c>
      <c r="G39" s="132">
        <f>IF(D39="na","na",D39*$D$41)</f>
        <v>128.96079285298183</v>
      </c>
      <c r="H39" s="134"/>
      <c r="I39" s="135"/>
      <c r="J39" s="132">
        <v>147.76577877694135</v>
      </c>
      <c r="K39" s="132">
        <v>180.52002770647897</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0.8702428571428571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46068</v>
      </c>
      <c r="F7" s="144"/>
      <c r="G7" s="145"/>
      <c r="H7" s="77"/>
      <c r="I7" s="126">
        <f>D7</f>
        <v>46068</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0" t="s">
        <v>64</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46061</v>
      </c>
      <c r="K10" s="112">
        <f>D7-364</f>
        <v>45704</v>
      </c>
      <c r="L10" s="15"/>
      <c r="M10" s="95"/>
      <c r="N10" s="15"/>
      <c r="O10" s="15"/>
      <c r="S10" s="105"/>
      <c r="T10" s="106"/>
      <c r="U10" s="106"/>
      <c r="Y10" s="16"/>
    </row>
    <row r="11" spans="1:15421" s="17" customFormat="1" ht="15" customHeight="1" x14ac:dyDescent="0.35">
      <c r="B11" s="18" t="s">
        <v>23</v>
      </c>
      <c r="C11" s="43">
        <v>2</v>
      </c>
      <c r="D11" s="19">
        <v>143.18</v>
      </c>
      <c r="E11" s="127" t="s">
        <v>78</v>
      </c>
      <c r="F11" s="127">
        <f t="shared" ref="F11:F39" si="0">IF(D11="na","na",IF(ISERROR(IF(D11="","",IF(K11="","",D11/K11*100-100))),0,IF(D11="","",IF(K11="","",D11/K11*100-100))))</f>
        <v>-18.304233709916687</v>
      </c>
      <c r="G11" s="19">
        <f t="shared" ref="G11:G19" si="1">IF(D11="na","na",D11*$D$41)</f>
        <v>124.60137228571429</v>
      </c>
      <c r="H11" s="6"/>
      <c r="I11" s="79"/>
      <c r="J11" s="20">
        <v>143.18</v>
      </c>
      <c r="K11" s="20">
        <v>175.26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ref="E11:E27" si="2">IFERROR(IF(D12="na","na",IF(D12="","",IF(J12="","",D12/J12*100-100))),"na")</f>
        <v>na</v>
      </c>
      <c r="F12" s="130" t="str">
        <f t="shared" si="0"/>
        <v>na</v>
      </c>
      <c r="G12" s="23" t="str">
        <f t="shared" si="1"/>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153.09020000000001</v>
      </c>
      <c r="E13" s="127">
        <f t="shared" si="2"/>
        <v>-5.7710411245437854E-2</v>
      </c>
      <c r="F13" s="127">
        <f t="shared" si="0"/>
        <v>-16.615448970943717</v>
      </c>
      <c r="G13" s="19">
        <f t="shared" si="1"/>
        <v>133.22565304857142</v>
      </c>
      <c r="H13" s="6"/>
      <c r="I13" s="80"/>
      <c r="J13" s="20">
        <v>153.17860000000002</v>
      </c>
      <c r="K13" s="20">
        <v>183.59540000000001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151.53749999999999</v>
      </c>
      <c r="E14" s="130">
        <f t="shared" si="2"/>
        <v>-0.90899222900249299</v>
      </c>
      <c r="F14" s="130">
        <f t="shared" si="0"/>
        <v>-9.7936303275556043</v>
      </c>
      <c r="G14" s="23">
        <f t="shared" si="1"/>
        <v>131.8744269642857</v>
      </c>
      <c r="H14" s="6"/>
      <c r="I14" s="81"/>
      <c r="J14" s="24">
        <v>152.92760000000001</v>
      </c>
      <c r="K14" s="24">
        <v>167.9898</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156.97999999999999</v>
      </c>
      <c r="E15" s="127">
        <f t="shared" si="2"/>
        <v>1.2742099898048309E-2</v>
      </c>
      <c r="F15" s="127">
        <f t="shared" si="0"/>
        <v>-14.401003326244634</v>
      </c>
      <c r="G15" s="19">
        <f t="shared" si="1"/>
        <v>136.61072371428571</v>
      </c>
      <c r="H15" s="6"/>
      <c r="I15" s="80"/>
      <c r="J15" s="20">
        <v>156.96</v>
      </c>
      <c r="K15" s="20">
        <v>183.39000000000001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2"/>
        <v>na</v>
      </c>
      <c r="F16" s="130" t="str">
        <f t="shared" si="0"/>
        <v>na</v>
      </c>
      <c r="G16" s="23" t="str">
        <f t="shared" si="1"/>
        <v>na</v>
      </c>
      <c r="H16" s="6"/>
      <c r="I16" s="81"/>
      <c r="J16" s="24">
        <v>156.97999999999999</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2"/>
        <v>na</v>
      </c>
      <c r="F17" s="127" t="str">
        <f t="shared" si="0"/>
        <v>na</v>
      </c>
      <c r="G17" s="19" t="str">
        <f t="shared" si="1"/>
        <v>na</v>
      </c>
      <c r="H17" s="6"/>
      <c r="I17" s="80"/>
      <c r="J17" s="20" t="s">
        <v>76</v>
      </c>
      <c r="K17" s="20">
        <v>210.08</v>
      </c>
      <c r="L17" s="37"/>
      <c r="M17" s="96">
        <v>10</v>
      </c>
      <c r="N17" s="37"/>
      <c r="O17" s="6"/>
      <c r="P17" s="38"/>
      <c r="Q17" s="38"/>
      <c r="R17" s="38"/>
      <c r="S17" s="107">
        <v>44374</v>
      </c>
    </row>
    <row r="18" spans="2:19" s="17" customFormat="1" ht="15" customHeight="1" x14ac:dyDescent="0.35">
      <c r="B18" s="22" t="s">
        <v>1</v>
      </c>
      <c r="C18" s="44">
        <v>9</v>
      </c>
      <c r="D18" s="23">
        <v>131.11000000000001</v>
      </c>
      <c r="E18" s="130">
        <f t="shared" si="2"/>
        <v>0.5676152489069608</v>
      </c>
      <c r="F18" s="130">
        <f t="shared" si="0"/>
        <v>-34.507218142764359</v>
      </c>
      <c r="G18" s="23">
        <f t="shared" si="1"/>
        <v>114.09754100000001</v>
      </c>
      <c r="H18" s="6"/>
      <c r="I18" s="81"/>
      <c r="J18" s="24">
        <v>130.37</v>
      </c>
      <c r="K18" s="24">
        <v>200.19</v>
      </c>
      <c r="L18" s="39"/>
      <c r="M18" s="97">
        <v>11</v>
      </c>
      <c r="N18" s="39"/>
      <c r="O18" s="6"/>
      <c r="P18" s="38"/>
      <c r="Q18" s="38"/>
      <c r="R18" s="38"/>
      <c r="S18" s="107">
        <v>44367</v>
      </c>
    </row>
    <row r="19" spans="2:19" s="17" customFormat="1" ht="15" customHeight="1" x14ac:dyDescent="0.35">
      <c r="B19" s="18" t="s">
        <v>25</v>
      </c>
      <c r="C19" s="43">
        <v>10</v>
      </c>
      <c r="D19" s="19">
        <v>164</v>
      </c>
      <c r="E19" s="127">
        <f t="shared" si="2"/>
        <v>-0.60606060606060908</v>
      </c>
      <c r="F19" s="127">
        <f t="shared" si="0"/>
        <v>-14.583333333333343</v>
      </c>
      <c r="G19" s="19">
        <f t="shared" si="1"/>
        <v>142.71982857142856</v>
      </c>
      <c r="H19" s="6"/>
      <c r="I19" s="80"/>
      <c r="J19" s="20">
        <v>165</v>
      </c>
      <c r="K19" s="20">
        <v>192</v>
      </c>
      <c r="L19" s="37"/>
      <c r="M19" s="96">
        <v>12</v>
      </c>
      <c r="N19" s="37"/>
      <c r="O19" s="6"/>
      <c r="P19" s="38"/>
      <c r="Q19" s="38"/>
      <c r="R19" s="38"/>
      <c r="S19" s="107">
        <v>44360</v>
      </c>
    </row>
    <row r="20" spans="2:19" s="17" customFormat="1" ht="15" customHeight="1" x14ac:dyDescent="0.35">
      <c r="B20" s="22" t="s">
        <v>17</v>
      </c>
      <c r="C20" s="44">
        <v>11</v>
      </c>
      <c r="D20" s="23">
        <v>134.08000000000001</v>
      </c>
      <c r="E20" s="130">
        <f t="shared" si="2"/>
        <v>6.7169191730727107E-2</v>
      </c>
      <c r="F20" s="130">
        <f t="shared" si="0"/>
        <v>-16.998885724897846</v>
      </c>
      <c r="G20" s="23">
        <f>IF(D20="na","na",D20*$D$41)</f>
        <v>116.68216228571428</v>
      </c>
      <c r="H20" s="6"/>
      <c r="I20" s="81"/>
      <c r="J20" s="24">
        <v>133.99</v>
      </c>
      <c r="K20" s="24">
        <v>161.54</v>
      </c>
      <c r="L20" s="39"/>
      <c r="M20" s="97">
        <v>13</v>
      </c>
      <c r="N20" s="39"/>
      <c r="O20" s="6"/>
      <c r="P20" s="38"/>
      <c r="Q20" s="38"/>
      <c r="R20" s="38"/>
      <c r="S20" s="107">
        <v>44353</v>
      </c>
    </row>
    <row r="21" spans="2:19" s="17" customFormat="1" ht="15" customHeight="1" x14ac:dyDescent="0.35">
      <c r="B21" s="18" t="s">
        <v>2</v>
      </c>
      <c r="C21" s="43">
        <v>12</v>
      </c>
      <c r="D21" s="19">
        <v>169.23</v>
      </c>
      <c r="E21" s="127">
        <f t="shared" si="2"/>
        <v>-0.21227666725633298</v>
      </c>
      <c r="F21" s="127">
        <f t="shared" si="0"/>
        <v>-15.245154504933154</v>
      </c>
      <c r="G21" s="19">
        <f>IF(D21="na","na",D21*$D$41)</f>
        <v>147.2711987142857</v>
      </c>
      <c r="H21" s="6"/>
      <c r="I21" s="80"/>
      <c r="J21" s="20">
        <v>169.59</v>
      </c>
      <c r="K21" s="20">
        <v>199.67000000000002</v>
      </c>
      <c r="L21" s="37"/>
      <c r="M21" s="96">
        <v>14</v>
      </c>
      <c r="N21" s="37"/>
      <c r="O21" s="6"/>
      <c r="P21" s="38"/>
      <c r="Q21" s="38"/>
      <c r="R21" s="38"/>
      <c r="S21" s="107">
        <v>44346</v>
      </c>
    </row>
    <row r="22" spans="2:19" s="17" customFormat="1" ht="15" customHeight="1" x14ac:dyDescent="0.35">
      <c r="B22" s="22" t="s">
        <v>3</v>
      </c>
      <c r="C22" s="44">
        <v>13</v>
      </c>
      <c r="D22" s="23" t="s">
        <v>68</v>
      </c>
      <c r="E22" s="130" t="str">
        <f t="shared" si="2"/>
        <v>na</v>
      </c>
      <c r="F22" s="130" t="str">
        <f t="shared" si="0"/>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68</v>
      </c>
      <c r="E23" s="127" t="str">
        <f t="shared" si="2"/>
        <v>na</v>
      </c>
      <c r="F23" s="127" t="str">
        <f t="shared" si="0"/>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159.06</v>
      </c>
      <c r="E24" s="130">
        <f t="shared" si="2"/>
        <v>0.6517749794342933</v>
      </c>
      <c r="F24" s="130">
        <f t="shared" si="0"/>
        <v>-12.676365632720291</v>
      </c>
      <c r="G24" s="23">
        <f t="shared" si="3"/>
        <v>138.42082885714285</v>
      </c>
      <c r="H24" s="6"/>
      <c r="I24" s="81"/>
      <c r="J24" s="24">
        <v>158.03</v>
      </c>
      <c r="K24" s="24">
        <v>182.15</v>
      </c>
      <c r="L24" s="39"/>
      <c r="M24" s="97">
        <v>17</v>
      </c>
      <c r="N24" s="39"/>
      <c r="O24" s="6"/>
      <c r="P24" s="38"/>
      <c r="Q24" s="38"/>
      <c r="R24" s="38"/>
      <c r="S24" s="107">
        <v>44325</v>
      </c>
    </row>
    <row r="25" spans="2:19" s="17" customFormat="1" ht="15" customHeight="1" x14ac:dyDescent="0.35">
      <c r="B25" s="18" t="s">
        <v>18</v>
      </c>
      <c r="C25" s="43">
        <v>16</v>
      </c>
      <c r="D25" s="19">
        <v>164.95000000000002</v>
      </c>
      <c r="E25" s="127">
        <f t="shared" si="2"/>
        <v>0.84984103692835333</v>
      </c>
      <c r="F25" s="127">
        <f t="shared" si="0"/>
        <v>-10.455458444166979</v>
      </c>
      <c r="G25" s="19">
        <f t="shared" si="3"/>
        <v>143.5465592857143</v>
      </c>
      <c r="H25" s="6"/>
      <c r="I25" s="80"/>
      <c r="J25" s="20">
        <v>163.56</v>
      </c>
      <c r="K25" s="20">
        <v>184.21</v>
      </c>
      <c r="L25" s="37"/>
      <c r="M25" s="96">
        <v>18</v>
      </c>
      <c r="N25" s="37"/>
      <c r="O25" s="6"/>
      <c r="P25" s="38"/>
      <c r="Q25" s="38"/>
      <c r="R25" s="38"/>
      <c r="S25" s="107">
        <v>44318</v>
      </c>
    </row>
    <row r="26" spans="2:19" s="17" customFormat="1" ht="15" customHeight="1" x14ac:dyDescent="0.35">
      <c r="B26" s="22" t="s">
        <v>40</v>
      </c>
      <c r="C26" s="44">
        <v>17</v>
      </c>
      <c r="D26" s="23" t="s">
        <v>68</v>
      </c>
      <c r="E26" s="130" t="str">
        <f t="shared" si="2"/>
        <v>na</v>
      </c>
      <c r="F26" s="130" t="str">
        <f t="shared" si="0"/>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146.47550000000001</v>
      </c>
      <c r="E27" s="127">
        <f t="shared" si="2"/>
        <v>0.54875164834862744</v>
      </c>
      <c r="F27" s="127">
        <f t="shared" si="0"/>
        <v>-18.437445534663752</v>
      </c>
      <c r="G27" s="19">
        <f t="shared" si="3"/>
        <v>127.46925762142857</v>
      </c>
      <c r="H27" s="6"/>
      <c r="I27" s="79"/>
      <c r="J27" s="20">
        <v>145.67610000000002</v>
      </c>
      <c r="K27" s="20">
        <v>179.58670000000001</v>
      </c>
      <c r="L27" s="37"/>
      <c r="M27" s="96">
        <v>20</v>
      </c>
      <c r="N27" s="37"/>
      <c r="O27" s="6"/>
      <c r="P27" s="38"/>
      <c r="Q27" s="38"/>
      <c r="R27" s="38"/>
      <c r="S27" s="107">
        <v>44304</v>
      </c>
    </row>
    <row r="28" spans="2:19" s="17" customFormat="1" ht="15" customHeight="1" x14ac:dyDescent="0.35">
      <c r="B28" s="22" t="s">
        <v>41</v>
      </c>
      <c r="C28" s="44">
        <v>19</v>
      </c>
      <c r="D28" s="23" t="s">
        <v>68</v>
      </c>
      <c r="E28" s="130" t="str">
        <f>IFERROR(IF(D28="na","na",IF(D28="","",IF(J28="","",D28/J28*100-100))),"na")</f>
        <v>na</v>
      </c>
      <c r="F28" s="130" t="str">
        <f t="shared" si="0"/>
        <v>na</v>
      </c>
      <c r="G28" s="23" t="str">
        <f t="shared" si="3"/>
        <v>na</v>
      </c>
      <c r="H28" s="6"/>
      <c r="I28" s="81"/>
      <c r="J28" s="24">
        <v>250.15</v>
      </c>
      <c r="K28" s="24">
        <v>246.57</v>
      </c>
      <c r="L28" s="39"/>
      <c r="M28" s="97">
        <v>21</v>
      </c>
      <c r="N28" s="39"/>
      <c r="O28" s="6"/>
      <c r="P28" s="38"/>
      <c r="Q28" s="38"/>
      <c r="R28" s="38"/>
      <c r="S28" s="107">
        <v>44297</v>
      </c>
    </row>
    <row r="29" spans="2:19" s="17" customFormat="1" ht="15" customHeight="1" x14ac:dyDescent="0.35">
      <c r="B29" s="18" t="s">
        <v>4</v>
      </c>
      <c r="C29" s="43">
        <v>20</v>
      </c>
      <c r="D29" s="19">
        <v>111.37</v>
      </c>
      <c r="E29" s="127">
        <f t="shared" ref="E29:E38" si="4">IFERROR(IF(D29="na","na",IF(D29="","",IF(J29="","",D29/J29*100-100))),"na")</f>
        <v>-1.7954933117863447E-2</v>
      </c>
      <c r="F29" s="127">
        <f t="shared" si="0"/>
        <v>-24.739829706717117</v>
      </c>
      <c r="G29" s="19">
        <f t="shared" si="3"/>
        <v>96.918947000000003</v>
      </c>
      <c r="H29" s="6"/>
      <c r="I29" s="80"/>
      <c r="J29" s="20">
        <v>111.39</v>
      </c>
      <c r="K29" s="20">
        <v>147.97999999999999</v>
      </c>
      <c r="L29" s="37"/>
      <c r="M29" s="96">
        <v>22</v>
      </c>
      <c r="N29" s="37"/>
      <c r="O29" s="6"/>
      <c r="P29" s="38"/>
      <c r="Q29" s="38"/>
      <c r="R29" s="38"/>
      <c r="S29" s="107">
        <v>44290</v>
      </c>
    </row>
    <row r="30" spans="2:19" s="17" customFormat="1" ht="15" customHeight="1" x14ac:dyDescent="0.35">
      <c r="B30" s="22" t="s">
        <v>11</v>
      </c>
      <c r="C30" s="44">
        <v>21</v>
      </c>
      <c r="D30" s="23">
        <v>170.72</v>
      </c>
      <c r="E30" s="130">
        <f t="shared" si="4"/>
        <v>0.4117162686742688</v>
      </c>
      <c r="F30" s="130">
        <f t="shared" si="0"/>
        <v>-15.589616810877629</v>
      </c>
      <c r="G30" s="23">
        <f t="shared" si="3"/>
        <v>148.56786057142855</v>
      </c>
      <c r="H30" s="6"/>
      <c r="I30" s="81"/>
      <c r="J30" s="24">
        <v>170.02</v>
      </c>
      <c r="K30" s="24">
        <v>202.25</v>
      </c>
      <c r="L30" s="39"/>
      <c r="M30" s="97">
        <v>23</v>
      </c>
      <c r="N30" s="39"/>
      <c r="O30" s="6"/>
      <c r="P30" s="38"/>
      <c r="Q30" s="38"/>
      <c r="R30" s="38"/>
      <c r="S30" s="107">
        <v>44283</v>
      </c>
    </row>
    <row r="31" spans="2:19" s="17" customFormat="1" ht="15" customHeight="1" x14ac:dyDescent="0.35">
      <c r="B31" s="18" t="s">
        <v>12</v>
      </c>
      <c r="C31" s="43">
        <v>22</v>
      </c>
      <c r="D31" s="19">
        <v>155.67359999999999</v>
      </c>
      <c r="E31" s="127">
        <f t="shared" si="4"/>
        <v>2.6663483492118161</v>
      </c>
      <c r="F31" s="127">
        <f t="shared" si="0"/>
        <v>-14.481829663082578</v>
      </c>
      <c r="G31" s="19">
        <f t="shared" si="3"/>
        <v>135.47383844571428</v>
      </c>
      <c r="H31" s="6"/>
      <c r="I31" s="80"/>
      <c r="J31" s="20">
        <v>151.63060000000002</v>
      </c>
      <c r="K31" s="20">
        <v>182.03570000000002</v>
      </c>
      <c r="L31" s="37"/>
      <c r="M31" s="96">
        <v>24</v>
      </c>
      <c r="N31" s="37"/>
      <c r="O31" s="6"/>
      <c r="P31" s="38"/>
      <c r="Q31" s="38"/>
      <c r="R31" s="38"/>
      <c r="S31" s="107">
        <v>44276</v>
      </c>
    </row>
    <row r="32" spans="2:19" s="17" customFormat="1" ht="15" customHeight="1" x14ac:dyDescent="0.35">
      <c r="B32" s="22" t="s">
        <v>8</v>
      </c>
      <c r="C32" s="44">
        <v>23</v>
      </c>
      <c r="D32" s="23">
        <v>139.20000000000002</v>
      </c>
      <c r="E32" s="130">
        <f t="shared" si="4"/>
        <v>0</v>
      </c>
      <c r="F32" s="130">
        <f t="shared" si="0"/>
        <v>-33.41942889941167</v>
      </c>
      <c r="G32" s="23">
        <f t="shared" si="3"/>
        <v>121.13780571428572</v>
      </c>
      <c r="H32" s="6"/>
      <c r="I32" s="81"/>
      <c r="J32" s="24">
        <v>139.20000000000002</v>
      </c>
      <c r="K32" s="24">
        <v>209.07</v>
      </c>
      <c r="L32" s="39"/>
      <c r="M32" s="97">
        <v>25</v>
      </c>
      <c r="N32" s="39"/>
      <c r="O32" s="6"/>
      <c r="P32" s="38"/>
      <c r="Q32" s="38"/>
      <c r="R32" s="38"/>
      <c r="S32" s="107">
        <v>44269</v>
      </c>
    </row>
    <row r="33" spans="2:21" s="17" customFormat="1" ht="15" customHeight="1" x14ac:dyDescent="0.35">
      <c r="B33" s="18" t="s">
        <v>15</v>
      </c>
      <c r="C33" s="43">
        <v>24</v>
      </c>
      <c r="D33" s="19">
        <v>119.40300000000001</v>
      </c>
      <c r="E33" s="127">
        <f t="shared" si="4"/>
        <v>-2.9033921156933218</v>
      </c>
      <c r="F33" s="127">
        <f t="shared" si="0"/>
        <v>-25.316272012069192</v>
      </c>
      <c r="G33" s="19">
        <f t="shared" si="3"/>
        <v>103.90960787142858</v>
      </c>
      <c r="H33" s="6"/>
      <c r="I33" s="80"/>
      <c r="J33" s="20">
        <v>122.97340000000001</v>
      </c>
      <c r="K33" s="20">
        <v>159.87820000000002</v>
      </c>
      <c r="L33" s="37"/>
      <c r="M33" s="96">
        <v>26</v>
      </c>
      <c r="N33" s="37"/>
      <c r="O33" s="6"/>
      <c r="P33" s="38"/>
      <c r="Q33" s="38"/>
      <c r="R33" s="38"/>
      <c r="S33" s="107">
        <v>44262</v>
      </c>
      <c r="T33" s="108"/>
      <c r="U33" s="108"/>
    </row>
    <row r="34" spans="2:21" s="17" customFormat="1" ht="15" customHeight="1" x14ac:dyDescent="0.35">
      <c r="B34" s="22" t="s">
        <v>9</v>
      </c>
      <c r="C34" s="44">
        <v>25</v>
      </c>
      <c r="D34" s="23">
        <v>169.21</v>
      </c>
      <c r="E34" s="130">
        <f t="shared" si="4"/>
        <v>-0.5290694256657531</v>
      </c>
      <c r="F34" s="130">
        <f t="shared" si="0"/>
        <v>-16.874631558262919</v>
      </c>
      <c r="G34" s="23">
        <f t="shared" si="3"/>
        <v>147.25379385714285</v>
      </c>
      <c r="H34" s="6"/>
      <c r="I34" s="81"/>
      <c r="J34" s="24">
        <v>170.11</v>
      </c>
      <c r="K34" s="24">
        <v>203.56</v>
      </c>
      <c r="L34" s="39"/>
      <c r="M34" s="97">
        <v>27</v>
      </c>
      <c r="N34" s="39"/>
      <c r="O34" s="6"/>
      <c r="P34" s="38"/>
      <c r="Q34" s="38"/>
      <c r="R34" s="38"/>
      <c r="S34" s="107">
        <v>44255</v>
      </c>
      <c r="T34" s="108"/>
      <c r="U34" s="108"/>
    </row>
    <row r="35" spans="2:21" s="17" customFormat="1" ht="15" customHeight="1" x14ac:dyDescent="0.35">
      <c r="B35" s="18" t="s">
        <v>19</v>
      </c>
      <c r="C35" s="43">
        <v>26</v>
      </c>
      <c r="D35" s="19">
        <v>136.37</v>
      </c>
      <c r="E35" s="127" t="s">
        <v>78</v>
      </c>
      <c r="F35" s="127">
        <f t="shared" si="0"/>
        <v>-23.563701586233947</v>
      </c>
      <c r="G35" s="19">
        <f t="shared" si="3"/>
        <v>118.67501842857142</v>
      </c>
      <c r="H35" s="6"/>
      <c r="I35" s="80"/>
      <c r="J35" s="20">
        <v>136.37</v>
      </c>
      <c r="K35" s="20">
        <v>178.41</v>
      </c>
      <c r="L35" s="37"/>
      <c r="M35" s="96"/>
      <c r="N35" s="37"/>
      <c r="O35" s="6"/>
      <c r="P35" s="38"/>
      <c r="Q35" s="38"/>
      <c r="R35" s="38"/>
      <c r="S35" s="107">
        <v>44248</v>
      </c>
      <c r="T35" s="108"/>
      <c r="U35" s="108"/>
    </row>
    <row r="36" spans="2:21" s="17" customFormat="1" ht="15" customHeight="1" x14ac:dyDescent="0.35">
      <c r="B36" s="22" t="s">
        <v>21</v>
      </c>
      <c r="C36" s="44">
        <v>27</v>
      </c>
      <c r="D36" s="23">
        <v>208.75</v>
      </c>
      <c r="E36" s="130">
        <f t="shared" si="4"/>
        <v>-0.3722617286307468</v>
      </c>
      <c r="F36" s="130">
        <f t="shared" si="0"/>
        <v>-4.0185755666927321</v>
      </c>
      <c r="G36" s="23">
        <f>IF(D36="na","na",D36*$D$41)</f>
        <v>181.66319642857141</v>
      </c>
      <c r="H36" s="6"/>
      <c r="I36" s="81"/>
      <c r="J36" s="24">
        <v>209.53</v>
      </c>
      <c r="K36" s="24">
        <v>217.49</v>
      </c>
      <c r="L36" s="39"/>
      <c r="M36" s="97"/>
      <c r="N36" s="39"/>
      <c r="O36" s="6"/>
      <c r="P36" s="38"/>
      <c r="Q36" s="38"/>
      <c r="R36" s="38"/>
      <c r="S36" s="107">
        <v>44241</v>
      </c>
      <c r="T36" s="108"/>
      <c r="U36" s="108"/>
    </row>
    <row r="37" spans="2:21" s="17" customFormat="1" ht="15" customHeight="1" x14ac:dyDescent="0.35">
      <c r="B37" s="18" t="s">
        <v>13</v>
      </c>
      <c r="C37" s="43">
        <v>28</v>
      </c>
      <c r="D37" s="19">
        <v>269.755</v>
      </c>
      <c r="E37" s="127">
        <f t="shared" si="4"/>
        <v>-1.0220499338630447</v>
      </c>
      <c r="F37" s="127">
        <f t="shared" si="0"/>
        <v>8.2471351657625149</v>
      </c>
      <c r="G37" s="19">
        <f>IF(D37="na","na",D37*$D$41)</f>
        <v>234.75236192857142</v>
      </c>
      <c r="H37" s="6"/>
      <c r="I37" s="80"/>
      <c r="J37" s="20">
        <v>272.54050000000001</v>
      </c>
      <c r="K37" s="20">
        <v>249.2029</v>
      </c>
      <c r="L37" s="37"/>
      <c r="M37" s="96"/>
      <c r="N37" s="90"/>
      <c r="O37" s="6"/>
      <c r="P37" s="38"/>
      <c r="Q37" s="38"/>
      <c r="R37" s="38"/>
      <c r="S37" s="107">
        <v>44234</v>
      </c>
      <c r="T37" s="108"/>
      <c r="U37" s="108"/>
    </row>
    <row r="38" spans="2:21" s="17" customFormat="1" ht="15" customHeight="1" x14ac:dyDescent="0.35">
      <c r="B38" s="22" t="s">
        <v>14</v>
      </c>
      <c r="C38" s="44">
        <v>29</v>
      </c>
      <c r="D38" s="23">
        <v>221.46691399773462</v>
      </c>
      <c r="E38" s="130">
        <f t="shared" si="4"/>
        <v>-1.3568693012228721</v>
      </c>
      <c r="F38" s="130">
        <f t="shared" si="0"/>
        <v>-9.9103689882820021</v>
      </c>
      <c r="G38" s="23">
        <f>IF(D38="na","na",D38*$D$41)</f>
        <v>192.73</v>
      </c>
      <c r="H38" s="6"/>
      <c r="I38" s="81"/>
      <c r="J38" s="24">
        <v>224.51326557550158</v>
      </c>
      <c r="K38" s="24">
        <v>245.82952722819826</v>
      </c>
      <c r="L38" s="39"/>
      <c r="M38" s="97"/>
      <c r="N38" s="39"/>
      <c r="O38" s="88"/>
      <c r="P38" s="38"/>
      <c r="Q38" s="38"/>
      <c r="R38" s="38"/>
      <c r="S38" s="107">
        <v>44227</v>
      </c>
      <c r="T38" s="108"/>
      <c r="U38" s="109" t="e">
        <v>#N/A</v>
      </c>
    </row>
    <row r="39" spans="2:21" s="17" customFormat="1" ht="15" customHeight="1" x14ac:dyDescent="0.35">
      <c r="B39" s="61" t="s">
        <v>50</v>
      </c>
      <c r="C39" s="62">
        <v>31</v>
      </c>
      <c r="D39" s="132">
        <v>146.17064384127298</v>
      </c>
      <c r="E39" s="133">
        <f t="shared" ref="E39" si="5">IF(D39="na","na",IF(D39="","",IF(J39="","",D39/J39*100-100)))</f>
        <v>0.17112188069421563</v>
      </c>
      <c r="F39" s="133">
        <f t="shared" si="0"/>
        <v>-21.740627825653121</v>
      </c>
      <c r="G39" s="132">
        <f>IF(D39="na","na",D39*$D$41)</f>
        <v>127.20395872684037</v>
      </c>
      <c r="H39" s="82"/>
      <c r="I39" s="83"/>
      <c r="J39" s="63">
        <v>145.92094118239496</v>
      </c>
      <c r="K39" s="63">
        <v>186.77717413274513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0.8702428571428571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46068</v>
      </c>
      <c r="F7" s="144"/>
      <c r="G7" s="145"/>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46061</v>
      </c>
      <c r="K10" s="112">
        <f>$D$7-364</f>
        <v>45704</v>
      </c>
      <c r="L10" s="40"/>
      <c r="M10" s="99"/>
      <c r="N10" s="40"/>
      <c r="O10" s="6"/>
      <c r="P10" s="6"/>
      <c r="Q10" s="6"/>
      <c r="R10" s="6"/>
      <c r="S10" s="101">
        <v>44115</v>
      </c>
      <c r="T10" s="91"/>
      <c r="U10" s="91"/>
      <c r="V10" s="6"/>
    </row>
    <row r="11" spans="1:15421" s="25" customFormat="1" ht="15" customHeight="1" x14ac:dyDescent="0.35">
      <c r="B11" s="18" t="s">
        <v>45</v>
      </c>
      <c r="C11" s="19"/>
      <c r="D11" s="19">
        <v>0.93</v>
      </c>
      <c r="E11" s="127" t="str">
        <f>IF(J11="","na",IF(D11/J11*100-100&lt;0.05,IF(D11/J11*100-100&gt;-0.05,"-",D11/J11*100-100),D11/J11*100-100))</f>
        <v>-</v>
      </c>
      <c r="F11" s="127">
        <f>IF(K11="","na",IF(D11/K11*100-100&lt;0.05,IF(D11/K11*100-100&gt;-0.05,"-",D11/K11*100-100),D11/K11*100-100))</f>
        <v>-13.8888888888889</v>
      </c>
      <c r="G11" s="19">
        <v>80.932585714285707</v>
      </c>
      <c r="H11" s="128"/>
      <c r="I11" s="129"/>
      <c r="J11" s="19">
        <v>0.93</v>
      </c>
      <c r="K11" s="19">
        <v>1.08</v>
      </c>
      <c r="L11" s="37"/>
      <c r="M11" s="100"/>
      <c r="N11" s="37"/>
      <c r="O11" s="6"/>
      <c r="P11" s="6"/>
      <c r="Q11" s="6"/>
      <c r="R11" s="6"/>
      <c r="S11" s="101">
        <v>44101</v>
      </c>
      <c r="T11" s="91"/>
      <c r="U11" s="91"/>
      <c r="V11" s="6"/>
    </row>
    <row r="12" spans="1:15421" s="17" customFormat="1" ht="15" customHeight="1" x14ac:dyDescent="0.35">
      <c r="B12" s="22" t="s">
        <v>60</v>
      </c>
      <c r="C12" s="23"/>
      <c r="D12" s="23">
        <v>0.64925503005314511</v>
      </c>
      <c r="E12" s="130" t="str">
        <f>IF(J12="","na",IF(D12/J12*100-100&lt;0.05,IF(D12/J12*100-100&gt;-0.05,"-",D12/J12*100-100),D12/J12*100-100))</f>
        <v>-</v>
      </c>
      <c r="F12" s="130">
        <f>IF(K12="","na",IF(D12/K12*100-100&lt;0.05,IF(D12/K12*100-100&gt;-0.05,"-",D12/K12*100-100),D12/K12*100-100))</f>
        <v>-27.721579953902364</v>
      </c>
      <c r="G12" s="23">
        <v>56.500955236782055</v>
      </c>
      <c r="H12" s="128"/>
      <c r="I12" s="131"/>
      <c r="J12" s="23">
        <v>0.64947362984020462</v>
      </c>
      <c r="K12" s="23">
        <v>0.89826953832010181</v>
      </c>
      <c r="L12" s="39"/>
      <c r="M12" s="98"/>
      <c r="N12" s="39"/>
      <c r="O12" s="6"/>
      <c r="P12" s="38"/>
      <c r="Q12" s="38"/>
      <c r="R12" s="38"/>
      <c r="S12" s="107">
        <v>44094</v>
      </c>
      <c r="T12" s="108"/>
      <c r="U12" s="108"/>
      <c r="V12" s="38"/>
      <c r="AB12" s="21"/>
    </row>
    <row r="13" spans="1:15421" s="25" customFormat="1" ht="15" customHeight="1" x14ac:dyDescent="0.35">
      <c r="B13" s="18" t="s">
        <v>46</v>
      </c>
      <c r="C13" s="19"/>
      <c r="D13" s="19">
        <v>1.01</v>
      </c>
      <c r="E13" s="127">
        <f>IF(J13="","na",IF(D13/J13*100-100&lt;0.05,IF(D13/J13*100-100&gt;-0.05,"-",D13/J13*100-100),D13/J13*100-100))</f>
        <v>-0.98039215686273451</v>
      </c>
      <c r="F13" s="127">
        <f>IF(K13="","na",IF(D13/K13*100-100&lt;0.05,IF(D13/K13*100-100&gt;-0.05,"-",D13/K13*100-100),D13/K13*100-100))</f>
        <v>-13.675213675213669</v>
      </c>
      <c r="G13" s="19">
        <v>87.894528571428566</v>
      </c>
      <c r="H13" s="128"/>
      <c r="I13" s="129"/>
      <c r="J13" s="19">
        <v>1.02</v>
      </c>
      <c r="K13" s="19">
        <v>1.17</v>
      </c>
      <c r="L13" s="37"/>
      <c r="M13" s="100"/>
      <c r="N13" s="37"/>
      <c r="O13" s="6"/>
      <c r="P13" s="6"/>
      <c r="Q13" s="6"/>
      <c r="R13" s="6"/>
      <c r="S13" s="101">
        <v>44087</v>
      </c>
      <c r="T13" s="91"/>
      <c r="U13" s="91"/>
      <c r="V13" s="6"/>
    </row>
    <row r="14" spans="1:15421" s="17" customFormat="1" ht="15" customHeight="1" x14ac:dyDescent="0.35">
      <c r="B14" s="22" t="s">
        <v>47</v>
      </c>
      <c r="C14" s="23"/>
      <c r="D14" s="23">
        <v>0.91700000000000004</v>
      </c>
      <c r="E14" s="130" t="str">
        <f>IF(J14="","na",IF(D14/J14*100-100&lt;0.05,IF(D14/J14*100-100&gt;-0.05,"-",D14/J14*100-100),D14/J14*100-100))</f>
        <v>-</v>
      </c>
      <c r="F14" s="130">
        <f>IF(K14="","na",IF(D14/K14*100-100&lt;0.05,IF(D14/K14*100-100&gt;-0.05,"-",D14/K14*100-100),D14/K14*100-100))</f>
        <v>-22.876366694701431</v>
      </c>
      <c r="G14" s="23">
        <v>79.801270000000002</v>
      </c>
      <c r="H14" s="128"/>
      <c r="I14" s="131"/>
      <c r="J14" s="23">
        <v>0.91700000000000004</v>
      </c>
      <c r="K14" s="23">
        <v>1.1890000000000001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0.8702428571428571</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7" t="s">
        <v>61</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65</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54</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52</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53</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72</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49" t="s">
        <v>33</v>
      </c>
      <c r="B38" s="150" t="s">
        <v>63</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62</v>
      </c>
      <c r="C44" s="147"/>
      <c r="D44" s="147"/>
      <c r="E44" s="147"/>
      <c r="F44" s="147"/>
      <c r="G44" s="147"/>
      <c r="H44" s="147"/>
      <c r="I44" s="147"/>
      <c r="J44" s="147"/>
      <c r="K44" s="147"/>
      <c r="L44" s="147"/>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2026-02-19T10:38:58Z</dcterms:modified>
</cp:coreProperties>
</file>